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6645"/>
  </bookViews>
  <sheets>
    <sheet name="Ark1" sheetId="1" r:id="rId1"/>
    <sheet name="Ark2" sheetId="2" r:id="rId2"/>
  </sheets>
  <definedNames>
    <definedName name="_xlnm._FilterDatabase" localSheetId="0" hidden="1">'Ark1'!$A$6:$D$53</definedName>
  </definedNames>
  <calcPr calcId="125725"/>
</workbook>
</file>

<file path=xl/calcChain.xml><?xml version="1.0" encoding="utf-8"?>
<calcChain xmlns="http://schemas.openxmlformats.org/spreadsheetml/2006/main">
  <c r="F26" i="2"/>
  <c r="F31"/>
  <c r="F18"/>
  <c r="F25"/>
  <c r="F13"/>
  <c r="F7"/>
  <c r="F27"/>
  <c r="F17"/>
  <c r="F28"/>
  <c r="F24"/>
  <c r="F11"/>
  <c r="F23"/>
  <c r="D55" i="1"/>
  <c r="C55"/>
  <c r="C59"/>
  <c r="D59"/>
</calcChain>
</file>

<file path=xl/sharedStrings.xml><?xml version="1.0" encoding="utf-8"?>
<sst xmlns="http://schemas.openxmlformats.org/spreadsheetml/2006/main" count="99" uniqueCount="73">
  <si>
    <t>Kontonr.</t>
  </si>
  <si>
    <t>Kontonavn</t>
  </si>
  <si>
    <t>Beløb</t>
  </si>
  <si>
    <t>Administrationsgebyrer ej BS</t>
  </si>
  <si>
    <t>Indmeldelsesgebyrer</t>
  </si>
  <si>
    <t>Rykkergebyrer</t>
  </si>
  <si>
    <t>Renteindtægter medlemmer</t>
  </si>
  <si>
    <t>Ejendomsmæglerforespørgsler</t>
  </si>
  <si>
    <t>Veje - Renovering</t>
  </si>
  <si>
    <t>Veje - Vedligeholdelse</t>
  </si>
  <si>
    <t>Veje - Vandafledning</t>
  </si>
  <si>
    <t>Veje - Kantsten</t>
  </si>
  <si>
    <t>Veje - Vejskilte</t>
  </si>
  <si>
    <t>Belysning og EL - Renovering</t>
  </si>
  <si>
    <t>Belysning og EL - Vedligeholdelse</t>
  </si>
  <si>
    <t>Belysning og EL - EL forbrug vejbelysning</t>
  </si>
  <si>
    <t>Belysning og EL - EL forbrug foreningshus</t>
  </si>
  <si>
    <t>Vand og VVS - Renovering/Afmontering</t>
  </si>
  <si>
    <t>Vand og VVS - Vedligeholdelse</t>
  </si>
  <si>
    <t>Vand og VVS - Vandforbrug</t>
  </si>
  <si>
    <t>Erhvervsansvarsforsikring</t>
  </si>
  <si>
    <t>Bestyrelsesansvarsforsikring</t>
  </si>
  <si>
    <t>Bygningsforsikring</t>
  </si>
  <si>
    <t>Generalforsamling - Mødeudgifter</t>
  </si>
  <si>
    <t>Bestyrelse - Mødeudgifter</t>
  </si>
  <si>
    <t>Bestyrelse - Bestyrelseshonorar</t>
  </si>
  <si>
    <t>Kontorartikler</t>
  </si>
  <si>
    <t>Kuverter og Porto</t>
  </si>
  <si>
    <t>Telefonomkostninger</t>
  </si>
  <si>
    <t>Revisoromkostninger</t>
  </si>
  <si>
    <t>Foreningsarrangementer</t>
  </si>
  <si>
    <t>Netsgebyrer kontingentopkrævninger</t>
  </si>
  <si>
    <t>Tab - Kontingenter og rykkergebyrer</t>
  </si>
  <si>
    <t>Andre tab</t>
  </si>
  <si>
    <t>Tidl. År - Kontingenter, indmeldelse mv.</t>
  </si>
  <si>
    <t>Tidl. År - Andre reguleringer</t>
  </si>
  <si>
    <t>Renteindtægter - Bank</t>
  </si>
  <si>
    <t>Udbytte</t>
  </si>
  <si>
    <t>Kursgevinst</t>
  </si>
  <si>
    <t>Renteudgifter - Bank</t>
  </si>
  <si>
    <t>Renteudgifter - Kreditorer</t>
  </si>
  <si>
    <t>Overskud (+) / Underskud (-)</t>
  </si>
  <si>
    <t>Grundejerforeningen Præstemosen</t>
  </si>
  <si>
    <t>Veje- etablering af afspærring</t>
  </si>
  <si>
    <t>Kontingenter (1.000 kr./Matr.)</t>
  </si>
  <si>
    <t>vedligeholdelse af grund omkring  Foreningshus</t>
  </si>
  <si>
    <t>Ejerskifte gebyr</t>
  </si>
  <si>
    <t>Advokatomkostninger ift helårsstatus</t>
  </si>
  <si>
    <t>administrations omkostning 2017</t>
  </si>
  <si>
    <t>DK Hostmaster+hosting af hjemmeside</t>
  </si>
  <si>
    <t>Tal til budgettet / regnskabet</t>
  </si>
  <si>
    <t>Budget</t>
  </si>
  <si>
    <t>Afholdt</t>
  </si>
  <si>
    <t>Stemmesedler</t>
  </si>
  <si>
    <t xml:space="preserve">Mosekonerne+foreningshus </t>
  </si>
  <si>
    <t>indtægt salg af møbler</t>
  </si>
  <si>
    <t>fra foreningshuset</t>
  </si>
  <si>
    <t>bonus tryghedsgruppen</t>
  </si>
  <si>
    <t xml:space="preserve">bonus </t>
  </si>
  <si>
    <t>gebyr bank ???</t>
  </si>
  <si>
    <t>incl klagesag</t>
  </si>
  <si>
    <t>nedrivning og opførelse af halvtag</t>
  </si>
  <si>
    <t>BUDGET 2018 og 2019</t>
  </si>
  <si>
    <t>lukket</t>
  </si>
  <si>
    <t>opsagt</t>
  </si>
  <si>
    <t>nedrives</t>
  </si>
  <si>
    <t>Vejfond</t>
  </si>
  <si>
    <t>Vejgruppen</t>
  </si>
  <si>
    <t>hensættelse til veje</t>
  </si>
  <si>
    <t>undersøgelse af alternativer</t>
  </si>
  <si>
    <t>Indestående 31.12.2017</t>
  </si>
  <si>
    <t>Budgetteret indestående 31.12.2018 /31.12.2019</t>
  </si>
  <si>
    <t>kontigent a 1200 kr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</si>
</sst>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6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Calibri"/>
      <family val="2"/>
    </font>
    <font>
      <b/>
      <sz val="26"/>
      <color indexed="8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8"/>
      <name val="Verdan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3" fontId="0" fillId="0" borderId="0" xfId="0" applyNumberFormat="1"/>
    <xf numFmtId="0" fontId="2" fillId="0" borderId="0" xfId="0" applyFont="1"/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3" fillId="0" borderId="0" xfId="0" applyFont="1"/>
    <xf numFmtId="3" fontId="3" fillId="0" borderId="0" xfId="0" applyNumberFormat="1" applyFont="1"/>
    <xf numFmtId="0" fontId="1" fillId="0" borderId="0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3" fontId="2" fillId="0" borderId="0" xfId="0" applyNumberFormat="1" applyFont="1" applyFill="1" applyBorder="1" applyAlignment="1">
      <alignment horizontal="center" wrapText="1"/>
    </xf>
    <xf numFmtId="3" fontId="0" fillId="0" borderId="0" xfId="0" quotePrefix="1" applyNumberFormat="1"/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I59"/>
  <sheetViews>
    <sheetView tabSelected="1" topLeftCell="A5" zoomScale="90" zoomScaleNormal="90" workbookViewId="0">
      <selection activeCell="E6" sqref="E6"/>
    </sheetView>
  </sheetViews>
  <sheetFormatPr defaultRowHeight="15"/>
  <cols>
    <col min="1" max="1" width="10.42578125" customWidth="1"/>
    <col min="2" max="2" width="44.5703125" bestFit="1" customWidth="1"/>
    <col min="3" max="3" width="15.85546875" style="1" customWidth="1"/>
    <col min="4" max="4" width="16.7109375" style="1" bestFit="1" customWidth="1"/>
    <col min="5" max="5" width="32.5703125" style="10" customWidth="1"/>
    <col min="6" max="6" width="28.42578125" style="10" customWidth="1"/>
    <col min="7" max="7" width="28.85546875" style="10" customWidth="1"/>
    <col min="8" max="8" width="25.42578125" style="10" customWidth="1"/>
    <col min="9" max="9" width="19.7109375" customWidth="1"/>
  </cols>
  <sheetData>
    <row r="1" spans="1:9" ht="33.75">
      <c r="A1" s="17" t="s">
        <v>42</v>
      </c>
      <c r="B1" s="18"/>
      <c r="C1" s="18"/>
      <c r="D1" s="19"/>
    </row>
    <row r="2" spans="1:9" ht="20.25" thickBot="1">
      <c r="A2" s="20" t="s">
        <v>62</v>
      </c>
      <c r="B2" s="21"/>
      <c r="C2" s="21"/>
      <c r="D2" s="22"/>
    </row>
    <row r="3" spans="1:9" ht="19.5">
      <c r="A3" s="8"/>
    </row>
    <row r="4" spans="1:9" ht="19.5">
      <c r="A4" s="8"/>
    </row>
    <row r="5" spans="1:9">
      <c r="A5" s="2"/>
      <c r="B5" s="2"/>
      <c r="C5" s="9">
        <v>2018</v>
      </c>
      <c r="D5" s="9">
        <v>2019</v>
      </c>
    </row>
    <row r="6" spans="1:9" ht="15.75" thickBot="1">
      <c r="A6" s="3" t="s">
        <v>0</v>
      </c>
      <c r="B6" s="3" t="s">
        <v>1</v>
      </c>
      <c r="C6" s="4" t="s">
        <v>2</v>
      </c>
      <c r="D6" s="4" t="s">
        <v>2</v>
      </c>
      <c r="E6" s="11"/>
      <c r="F6" s="11"/>
      <c r="G6" s="14"/>
      <c r="H6" s="11"/>
      <c r="I6" s="16"/>
    </row>
    <row r="7" spans="1:9">
      <c r="A7">
        <v>1011</v>
      </c>
      <c r="B7" t="s">
        <v>44</v>
      </c>
      <c r="C7" s="1">
        <v>295000</v>
      </c>
      <c r="D7" s="1">
        <v>354000</v>
      </c>
      <c r="E7" s="10" t="s">
        <v>72</v>
      </c>
    </row>
    <row r="8" spans="1:9">
      <c r="A8">
        <v>1111</v>
      </c>
      <c r="B8" t="s">
        <v>3</v>
      </c>
      <c r="C8" s="1">
        <v>10000</v>
      </c>
      <c r="D8" s="1">
        <v>8000</v>
      </c>
    </row>
    <row r="9" spans="1:9" hidden="1">
      <c r="A9">
        <v>1121</v>
      </c>
      <c r="B9" t="s">
        <v>4</v>
      </c>
      <c r="E9"/>
      <c r="F9"/>
      <c r="G9"/>
      <c r="H9"/>
    </row>
    <row r="10" spans="1:9" hidden="1">
      <c r="A10">
        <v>1211</v>
      </c>
      <c r="B10" t="s">
        <v>5</v>
      </c>
      <c r="E10"/>
      <c r="F10"/>
      <c r="G10"/>
      <c r="H10"/>
    </row>
    <row r="11" spans="1:9" hidden="1">
      <c r="A11">
        <v>1311</v>
      </c>
      <c r="B11" t="s">
        <v>6</v>
      </c>
      <c r="E11"/>
      <c r="F11"/>
      <c r="G11"/>
      <c r="H11"/>
    </row>
    <row r="12" spans="1:9" hidden="1">
      <c r="A12">
        <v>1811</v>
      </c>
      <c r="B12" t="s">
        <v>7</v>
      </c>
      <c r="E12"/>
      <c r="F12"/>
      <c r="G12"/>
      <c r="H12"/>
    </row>
    <row r="13" spans="1:9" hidden="1">
      <c r="A13">
        <v>3011</v>
      </c>
      <c r="B13" t="s">
        <v>8</v>
      </c>
      <c r="E13"/>
      <c r="F13"/>
      <c r="G13"/>
      <c r="H13"/>
    </row>
    <row r="14" spans="1:9">
      <c r="A14">
        <v>1121</v>
      </c>
      <c r="B14" t="s">
        <v>46</v>
      </c>
      <c r="C14" s="1">
        <v>20000</v>
      </c>
      <c r="D14" s="1">
        <v>30000</v>
      </c>
    </row>
    <row r="15" spans="1:9">
      <c r="A15">
        <v>3013</v>
      </c>
      <c r="B15" t="s">
        <v>9</v>
      </c>
      <c r="C15" s="1">
        <v>-70000</v>
      </c>
      <c r="D15" s="1">
        <v>-160000</v>
      </c>
    </row>
    <row r="16" spans="1:9">
      <c r="B16" t="s">
        <v>66</v>
      </c>
      <c r="D16" s="1">
        <v>-400000</v>
      </c>
      <c r="E16" s="10" t="s">
        <v>68</v>
      </c>
    </row>
    <row r="17" spans="1:9" hidden="1">
      <c r="A17">
        <v>3017</v>
      </c>
      <c r="B17" t="s">
        <v>11</v>
      </c>
      <c r="E17"/>
      <c r="F17"/>
      <c r="G17"/>
      <c r="H17"/>
    </row>
    <row r="18" spans="1:9" hidden="1">
      <c r="A18">
        <v>3051</v>
      </c>
      <c r="B18" t="s">
        <v>12</v>
      </c>
      <c r="E18"/>
      <c r="F18"/>
      <c r="G18"/>
      <c r="H18"/>
    </row>
    <row r="19" spans="1:9">
      <c r="B19" t="s">
        <v>67</v>
      </c>
      <c r="D19" s="1">
        <v>-20000</v>
      </c>
      <c r="E19" t="s">
        <v>69</v>
      </c>
      <c r="F19"/>
      <c r="G19"/>
      <c r="H19"/>
    </row>
    <row r="20" spans="1:9">
      <c r="A20">
        <v>3091</v>
      </c>
      <c r="B20" t="s">
        <v>45</v>
      </c>
      <c r="C20" s="1">
        <v>-28000</v>
      </c>
      <c r="D20" s="1">
        <v>-2000</v>
      </c>
      <c r="E20" s="10" t="s">
        <v>61</v>
      </c>
    </row>
    <row r="21" spans="1:9" hidden="1">
      <c r="A21">
        <v>3111</v>
      </c>
      <c r="B21" t="s">
        <v>13</v>
      </c>
      <c r="E21"/>
      <c r="F21"/>
      <c r="G21"/>
      <c r="H21"/>
    </row>
    <row r="22" spans="1:9" hidden="1">
      <c r="A22">
        <v>3113</v>
      </c>
      <c r="B22" t="s">
        <v>14</v>
      </c>
      <c r="E22"/>
      <c r="F22"/>
      <c r="G22"/>
      <c r="H22"/>
    </row>
    <row r="23" spans="1:9">
      <c r="A23">
        <v>3099</v>
      </c>
      <c r="B23" t="s">
        <v>43</v>
      </c>
      <c r="C23" s="1">
        <v>-20000</v>
      </c>
      <c r="D23" s="1">
        <v>-15000</v>
      </c>
      <c r="E23" s="13"/>
      <c r="G23" s="15"/>
    </row>
    <row r="24" spans="1:9">
      <c r="A24">
        <v>3115</v>
      </c>
      <c r="B24" t="s">
        <v>15</v>
      </c>
      <c r="C24" s="12">
        <v>-35000</v>
      </c>
      <c r="D24" s="1">
        <v>-35000</v>
      </c>
    </row>
    <row r="25" spans="1:9">
      <c r="A25">
        <v>3117</v>
      </c>
      <c r="B25" t="s">
        <v>16</v>
      </c>
      <c r="C25" s="1">
        <v>0</v>
      </c>
      <c r="D25" s="1">
        <v>0</v>
      </c>
      <c r="E25" s="10" t="s">
        <v>63</v>
      </c>
    </row>
    <row r="26" spans="1:9" hidden="1">
      <c r="A26">
        <v>3211</v>
      </c>
      <c r="B26" t="s">
        <v>17</v>
      </c>
      <c r="E26"/>
      <c r="F26"/>
      <c r="G26"/>
      <c r="H26"/>
    </row>
    <row r="27" spans="1:9" hidden="1">
      <c r="A27">
        <v>3213</v>
      </c>
      <c r="B27" t="s">
        <v>18</v>
      </c>
      <c r="E27"/>
      <c r="F27"/>
      <c r="G27"/>
      <c r="H27"/>
    </row>
    <row r="28" spans="1:9" hidden="1">
      <c r="A28">
        <v>3215</v>
      </c>
      <c r="B28" t="s">
        <v>19</v>
      </c>
      <c r="E28"/>
      <c r="F28"/>
      <c r="G28"/>
      <c r="H28"/>
    </row>
    <row r="29" spans="1:9">
      <c r="A29">
        <v>3611</v>
      </c>
      <c r="B29" t="s">
        <v>20</v>
      </c>
      <c r="C29" s="1">
        <v>-1000</v>
      </c>
      <c r="D29" s="1">
        <v>0</v>
      </c>
      <c r="E29" s="10" t="s">
        <v>64</v>
      </c>
      <c r="I29" s="10"/>
    </row>
    <row r="30" spans="1:9">
      <c r="A30">
        <v>3613</v>
      </c>
      <c r="B30" t="s">
        <v>21</v>
      </c>
      <c r="C30" s="1">
        <v>-3700</v>
      </c>
      <c r="D30" s="1">
        <v>-3700</v>
      </c>
    </row>
    <row r="31" spans="1:9">
      <c r="A31">
        <v>3615</v>
      </c>
      <c r="B31" t="s">
        <v>22</v>
      </c>
      <c r="C31" s="1">
        <v>-1500</v>
      </c>
      <c r="D31" s="1">
        <v>0</v>
      </c>
      <c r="E31" s="10" t="s">
        <v>65</v>
      </c>
      <c r="I31" s="10"/>
    </row>
    <row r="32" spans="1:9">
      <c r="A32">
        <v>4021</v>
      </c>
      <c r="B32" t="s">
        <v>23</v>
      </c>
      <c r="C32" s="1">
        <v>-3000</v>
      </c>
      <c r="D32" s="1">
        <v>-3000</v>
      </c>
    </row>
    <row r="33" spans="1:9">
      <c r="A33">
        <v>4121</v>
      </c>
      <c r="B33" t="s">
        <v>24</v>
      </c>
      <c r="C33" s="1">
        <v>-2500</v>
      </c>
      <c r="D33" s="1">
        <v>-2500</v>
      </c>
    </row>
    <row r="34" spans="1:9">
      <c r="A34">
        <v>4191</v>
      </c>
      <c r="B34" t="s">
        <v>25</v>
      </c>
      <c r="C34" s="1">
        <v>-12500</v>
      </c>
      <c r="D34" s="1">
        <v>-12500</v>
      </c>
    </row>
    <row r="35" spans="1:9">
      <c r="A35">
        <v>4511</v>
      </c>
      <c r="B35" t="s">
        <v>26</v>
      </c>
      <c r="C35" s="1">
        <v>-1000</v>
      </c>
      <c r="D35" s="1">
        <v>-1000</v>
      </c>
    </row>
    <row r="36" spans="1:9">
      <c r="A36">
        <v>4513</v>
      </c>
      <c r="B36" t="s">
        <v>27</v>
      </c>
      <c r="C36" s="1">
        <v>0</v>
      </c>
      <c r="D36" s="1">
        <v>0</v>
      </c>
    </row>
    <row r="37" spans="1:9">
      <c r="A37">
        <v>4515</v>
      </c>
      <c r="B37" t="s">
        <v>28</v>
      </c>
      <c r="C37" s="1">
        <v>0</v>
      </c>
      <c r="D37" s="1">
        <v>0</v>
      </c>
      <c r="I37" s="10"/>
    </row>
    <row r="38" spans="1:9">
      <c r="A38">
        <v>4521</v>
      </c>
      <c r="B38" t="s">
        <v>49</v>
      </c>
      <c r="C38" s="1">
        <v>-1000</v>
      </c>
      <c r="D38" s="1">
        <v>-1000</v>
      </c>
    </row>
    <row r="39" spans="1:9">
      <c r="A39">
        <v>4611</v>
      </c>
      <c r="B39" t="s">
        <v>29</v>
      </c>
      <c r="C39" s="1">
        <v>-11500</v>
      </c>
      <c r="D39" s="1">
        <v>-11500</v>
      </c>
    </row>
    <row r="40" spans="1:9">
      <c r="A40">
        <v>4612</v>
      </c>
      <c r="B40" t="s">
        <v>48</v>
      </c>
      <c r="C40" s="1">
        <v>-35000</v>
      </c>
      <c r="D40" s="1">
        <v>-30000</v>
      </c>
      <c r="I40" s="10"/>
    </row>
    <row r="41" spans="1:9">
      <c r="A41">
        <v>4621</v>
      </c>
      <c r="B41" t="s">
        <v>47</v>
      </c>
      <c r="C41" s="1">
        <v>-25000</v>
      </c>
      <c r="D41" s="1">
        <v>-25000</v>
      </c>
    </row>
    <row r="42" spans="1:9">
      <c r="A42">
        <v>4711</v>
      </c>
      <c r="B42" t="s">
        <v>30</v>
      </c>
      <c r="C42" s="1">
        <v>-2000</v>
      </c>
      <c r="D42" s="1">
        <v>-3000</v>
      </c>
    </row>
    <row r="43" spans="1:9">
      <c r="A43">
        <v>4891</v>
      </c>
      <c r="B43" t="s">
        <v>31</v>
      </c>
      <c r="C43" s="1">
        <v>-5000</v>
      </c>
      <c r="D43" s="1">
        <v>-5000</v>
      </c>
    </row>
    <row r="44" spans="1:9" hidden="1">
      <c r="A44">
        <v>4911</v>
      </c>
      <c r="B44" t="s">
        <v>32</v>
      </c>
      <c r="E44"/>
      <c r="F44"/>
      <c r="G44"/>
      <c r="H44"/>
    </row>
    <row r="45" spans="1:9" hidden="1">
      <c r="A45">
        <v>4991</v>
      </c>
      <c r="B45" t="s">
        <v>33</v>
      </c>
      <c r="E45"/>
      <c r="F45"/>
      <c r="G45"/>
      <c r="H45"/>
    </row>
    <row r="46" spans="1:9" hidden="1">
      <c r="A46">
        <v>5911</v>
      </c>
      <c r="B46" t="s">
        <v>34</v>
      </c>
      <c r="E46"/>
      <c r="F46"/>
      <c r="G46"/>
      <c r="H46"/>
    </row>
    <row r="47" spans="1:9" hidden="1">
      <c r="A47">
        <v>5991</v>
      </c>
      <c r="B47" t="s">
        <v>35</v>
      </c>
      <c r="E47"/>
      <c r="F47"/>
      <c r="G47"/>
      <c r="H47"/>
    </row>
    <row r="48" spans="1:9">
      <c r="A48">
        <v>6111</v>
      </c>
      <c r="B48" t="s">
        <v>36</v>
      </c>
      <c r="C48" s="1">
        <v>800</v>
      </c>
      <c r="D48" s="1">
        <v>700</v>
      </c>
      <c r="I48" s="10"/>
    </row>
    <row r="49" spans="1:8" hidden="1">
      <c r="A49">
        <v>6411</v>
      </c>
      <c r="B49" t="s">
        <v>37</v>
      </c>
      <c r="E49"/>
      <c r="F49"/>
      <c r="G49"/>
      <c r="H49"/>
    </row>
    <row r="50" spans="1:8" hidden="1">
      <c r="A50">
        <v>6413</v>
      </c>
      <c r="B50" t="s">
        <v>38</v>
      </c>
      <c r="E50"/>
      <c r="F50"/>
      <c r="G50"/>
      <c r="H50"/>
    </row>
    <row r="51" spans="1:8" hidden="1">
      <c r="A51">
        <v>6511</v>
      </c>
      <c r="B51" t="s">
        <v>39</v>
      </c>
      <c r="E51"/>
      <c r="F51"/>
      <c r="G51"/>
      <c r="H51"/>
    </row>
    <row r="52" spans="1:8" hidden="1">
      <c r="A52">
        <v>6611</v>
      </c>
      <c r="B52" t="s">
        <v>40</v>
      </c>
      <c r="E52"/>
      <c r="F52"/>
      <c r="G52"/>
      <c r="H52"/>
    </row>
    <row r="53" spans="1:8" hidden="1">
      <c r="A53">
        <v>6711</v>
      </c>
      <c r="B53" t="s">
        <v>5</v>
      </c>
      <c r="E53"/>
      <c r="F53"/>
      <c r="G53"/>
      <c r="H53"/>
    </row>
    <row r="55" spans="1:8">
      <c r="B55" s="2" t="s">
        <v>41</v>
      </c>
      <c r="C55" s="5">
        <f>SUBTOTAL(9,C7:C54)</f>
        <v>68100</v>
      </c>
      <c r="D55" s="5">
        <f>SUBTOTAL(9,D7:D54)</f>
        <v>-337500</v>
      </c>
    </row>
    <row r="57" spans="1:8">
      <c r="B57" s="6" t="s">
        <v>70</v>
      </c>
      <c r="C57" s="7">
        <v>481250.29</v>
      </c>
      <c r="D57" s="7"/>
    </row>
    <row r="58" spans="1:8">
      <c r="B58" s="6"/>
      <c r="C58" s="7"/>
      <c r="D58" s="7"/>
    </row>
    <row r="59" spans="1:8">
      <c r="B59" s="6" t="s">
        <v>71</v>
      </c>
      <c r="C59" s="7">
        <f>+C57+C55</f>
        <v>549350.29</v>
      </c>
      <c r="D59" s="7">
        <f>C59+D55</f>
        <v>211850.29000000004</v>
      </c>
    </row>
  </sheetData>
  <autoFilter ref="A6:D53">
    <filterColumn colId="2">
      <customFilters>
        <customFilter operator="notEqual" val=" "/>
      </customFilters>
    </filterColumn>
  </autoFilter>
  <mergeCells count="2">
    <mergeCell ref="A1:D1"/>
    <mergeCell ref="A2:D2"/>
  </mergeCells>
  <phoneticPr fontId="0" type="noConversion"/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H7" sqref="H7"/>
    </sheetView>
  </sheetViews>
  <sheetFormatPr defaultRowHeight="15"/>
  <cols>
    <col min="2" max="2" width="43.7109375" customWidth="1"/>
    <col min="4" max="4" width="11.28515625" customWidth="1"/>
  </cols>
  <sheetData>
    <row r="1" spans="1:8">
      <c r="A1" t="s">
        <v>50</v>
      </c>
    </row>
    <row r="2" spans="1:8">
      <c r="D2" t="s">
        <v>51</v>
      </c>
      <c r="F2" t="s">
        <v>52</v>
      </c>
    </row>
    <row r="4" spans="1:8">
      <c r="A4">
        <v>1011</v>
      </c>
      <c r="B4" t="s">
        <v>44</v>
      </c>
      <c r="D4" s="1">
        <v>295000</v>
      </c>
    </row>
    <row r="5" spans="1:8">
      <c r="A5">
        <v>1111</v>
      </c>
      <c r="B5" t="s">
        <v>3</v>
      </c>
      <c r="D5" s="1">
        <v>10000</v>
      </c>
    </row>
    <row r="6" spans="1:8">
      <c r="A6">
        <v>1121</v>
      </c>
      <c r="B6" t="s">
        <v>46</v>
      </c>
      <c r="D6" s="1">
        <v>20000</v>
      </c>
    </row>
    <row r="7" spans="1:8">
      <c r="A7">
        <v>3013</v>
      </c>
      <c r="B7" t="s">
        <v>9</v>
      </c>
      <c r="D7" s="1">
        <v>-200000</v>
      </c>
      <c r="F7">
        <f>46977.5+2291.5</f>
        <v>49269</v>
      </c>
    </row>
    <row r="8" spans="1:8">
      <c r="A8">
        <v>3015</v>
      </c>
      <c r="B8" t="s">
        <v>10</v>
      </c>
      <c r="D8" s="1">
        <v>0</v>
      </c>
      <c r="F8">
        <v>0</v>
      </c>
    </row>
    <row r="9" spans="1:8">
      <c r="A9">
        <v>3091</v>
      </c>
      <c r="B9" t="s">
        <v>45</v>
      </c>
      <c r="D9" s="1">
        <v>-5000</v>
      </c>
      <c r="F9">
        <v>2291.5</v>
      </c>
    </row>
    <row r="10" spans="1:8">
      <c r="A10">
        <v>3099</v>
      </c>
      <c r="B10" t="s">
        <v>43</v>
      </c>
      <c r="D10" s="1">
        <v>-20000</v>
      </c>
      <c r="F10">
        <v>0</v>
      </c>
    </row>
    <row r="11" spans="1:8">
      <c r="A11">
        <v>3115</v>
      </c>
      <c r="B11" t="s">
        <v>15</v>
      </c>
      <c r="D11" s="12">
        <v>-32000</v>
      </c>
      <c r="F11">
        <f>6987.5+6622.5+8261.25+15220.01</f>
        <v>37091.26</v>
      </c>
    </row>
    <row r="12" spans="1:8">
      <c r="A12">
        <v>3117</v>
      </c>
      <c r="B12" t="s">
        <v>16</v>
      </c>
      <c r="D12" s="1">
        <v>0</v>
      </c>
      <c r="F12">
        <v>0</v>
      </c>
    </row>
    <row r="13" spans="1:8">
      <c r="A13">
        <v>3611</v>
      </c>
      <c r="B13" t="s">
        <v>20</v>
      </c>
      <c r="D13" s="1">
        <v>-1000</v>
      </c>
      <c r="F13">
        <f>839.53</f>
        <v>839.53</v>
      </c>
    </row>
    <row r="14" spans="1:8">
      <c r="B14" t="s">
        <v>57</v>
      </c>
      <c r="D14" s="1"/>
      <c r="F14">
        <v>639.95000000000005</v>
      </c>
      <c r="H14" t="s">
        <v>58</v>
      </c>
    </row>
    <row r="15" spans="1:8">
      <c r="A15">
        <v>3613</v>
      </c>
      <c r="B15" t="s">
        <v>21</v>
      </c>
      <c r="D15" s="1">
        <v>-7500</v>
      </c>
      <c r="F15">
        <v>7449.45</v>
      </c>
    </row>
    <row r="16" spans="1:8">
      <c r="A16">
        <v>3615</v>
      </c>
      <c r="B16" t="s">
        <v>22</v>
      </c>
      <c r="D16" s="1">
        <v>-1500</v>
      </c>
      <c r="F16">
        <v>923.25</v>
      </c>
    </row>
    <row r="17" spans="1:8">
      <c r="A17">
        <v>4021</v>
      </c>
      <c r="B17" t="s">
        <v>23</v>
      </c>
      <c r="D17" s="1">
        <v>-3000</v>
      </c>
      <c r="F17">
        <f>766+1366.15</f>
        <v>2132.15</v>
      </c>
    </row>
    <row r="18" spans="1:8">
      <c r="A18">
        <v>4121</v>
      </c>
      <c r="B18" t="s">
        <v>24</v>
      </c>
      <c r="D18" s="1">
        <v>-2500</v>
      </c>
      <c r="F18">
        <f>372+372+180+99.8+355+87.7+241.35+237.15+148.25+272+369.55+355</f>
        <v>3089.8</v>
      </c>
    </row>
    <row r="19" spans="1:8">
      <c r="A19">
        <v>4191</v>
      </c>
      <c r="B19" t="s">
        <v>25</v>
      </c>
      <c r="D19" s="1">
        <v>-12500</v>
      </c>
      <c r="F19">
        <v>12500</v>
      </c>
    </row>
    <row r="20" spans="1:8">
      <c r="A20">
        <v>4511</v>
      </c>
      <c r="B20" t="s">
        <v>26</v>
      </c>
      <c r="D20" s="1">
        <v>-1000</v>
      </c>
      <c r="F20">
        <v>1136.82</v>
      </c>
      <c r="H20" t="s">
        <v>53</v>
      </c>
    </row>
    <row r="21" spans="1:8">
      <c r="A21">
        <v>4513</v>
      </c>
      <c r="B21" t="s">
        <v>27</v>
      </c>
      <c r="D21" s="1">
        <v>0</v>
      </c>
      <c r="F21">
        <v>0</v>
      </c>
    </row>
    <row r="22" spans="1:8">
      <c r="A22">
        <v>4515</v>
      </c>
      <c r="B22" t="s">
        <v>28</v>
      </c>
      <c r="D22" s="1">
        <v>0</v>
      </c>
      <c r="F22">
        <v>0</v>
      </c>
    </row>
    <row r="23" spans="1:8">
      <c r="A23">
        <v>4521</v>
      </c>
      <c r="B23" t="s">
        <v>49</v>
      </c>
      <c r="D23" s="1">
        <v>-1000</v>
      </c>
      <c r="F23">
        <f>1140+45</f>
        <v>1185</v>
      </c>
    </row>
    <row r="24" spans="1:8">
      <c r="A24">
        <v>4611</v>
      </c>
      <c r="B24" t="s">
        <v>29</v>
      </c>
      <c r="D24" s="1">
        <v>-11500</v>
      </c>
      <c r="F24">
        <f>1039.06+4750+6406.25+3414.06+1136.82+2078.13+1057.24+742.19+4334.38+1335.94</f>
        <v>26294.07</v>
      </c>
    </row>
    <row r="25" spans="1:8">
      <c r="A25">
        <v>4612</v>
      </c>
      <c r="B25" t="s">
        <v>48</v>
      </c>
      <c r="D25" s="1">
        <v>-35000</v>
      </c>
      <c r="F25">
        <f>1781.25+11250</f>
        <v>13031.25</v>
      </c>
    </row>
    <row r="26" spans="1:8">
      <c r="A26">
        <v>4621</v>
      </c>
      <c r="B26" t="s">
        <v>47</v>
      </c>
      <c r="D26" s="1">
        <v>-250000</v>
      </c>
      <c r="F26">
        <f>3375+19062.5+32500+1800</f>
        <v>56737.5</v>
      </c>
      <c r="H26" t="s">
        <v>60</v>
      </c>
    </row>
    <row r="27" spans="1:8">
      <c r="A27">
        <v>4711</v>
      </c>
      <c r="B27" t="s">
        <v>30</v>
      </c>
      <c r="D27" s="1">
        <v>0</v>
      </c>
      <c r="F27">
        <f>530+365+984.35</f>
        <v>1879.35</v>
      </c>
      <c r="H27" t="s">
        <v>54</v>
      </c>
    </row>
    <row r="28" spans="1:8">
      <c r="A28">
        <v>4891</v>
      </c>
      <c r="B28" t="s">
        <v>31</v>
      </c>
      <c r="D28" s="1">
        <v>-5000</v>
      </c>
      <c r="F28">
        <f>100.79+430.7+1493.01+625+317.61</f>
        <v>2967.11</v>
      </c>
    </row>
    <row r="29" spans="1:8">
      <c r="A29">
        <v>6111</v>
      </c>
      <c r="B29" t="s">
        <v>36</v>
      </c>
      <c r="D29" s="1">
        <v>800</v>
      </c>
      <c r="F29">
        <v>619.54</v>
      </c>
    </row>
    <row r="30" spans="1:8">
      <c r="B30" t="s">
        <v>55</v>
      </c>
      <c r="F30">
        <v>220</v>
      </c>
      <c r="H30" t="s">
        <v>56</v>
      </c>
    </row>
    <row r="31" spans="1:8">
      <c r="B31" t="s">
        <v>59</v>
      </c>
      <c r="F31">
        <f>506+45+4+2.5+150</f>
        <v>707.5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Finn Knudsen</dc:creator>
  <cp:lastModifiedBy>Hanne</cp:lastModifiedBy>
  <cp:lastPrinted>2016-04-01T06:32:17Z</cp:lastPrinted>
  <dcterms:created xsi:type="dcterms:W3CDTF">2015-02-03T19:25:00Z</dcterms:created>
  <dcterms:modified xsi:type="dcterms:W3CDTF">2018-05-08T07:23:41Z</dcterms:modified>
</cp:coreProperties>
</file>